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7751\Desktop\"/>
    </mc:Choice>
  </mc:AlternateContent>
  <xr:revisionPtr revIDLastSave="0" documentId="13_ncr:1_{DBED65A2-A4DC-4090-9929-1011B568FD67}" xr6:coauthVersionLast="47" xr6:coauthVersionMax="47" xr10:uidLastSave="{00000000-0000-0000-0000-000000000000}"/>
  <bookViews>
    <workbookView xWindow="14520" yWindow="3255" windowWidth="30045" windowHeight="12870" xr2:uid="{04986CCC-1DDF-42E3-99B0-651C079B066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G7" i="1"/>
  <c r="H7" i="1" s="1"/>
  <c r="D10" i="1"/>
  <c r="D9" i="1"/>
  <c r="D7" i="1"/>
  <c r="E7" i="1" s="1"/>
  <c r="F7" i="1" l="1"/>
  <c r="E8" i="1"/>
  <c r="G8" i="1"/>
  <c r="H8" i="1" s="1"/>
  <c r="F8" i="1" l="1"/>
  <c r="E9" i="1"/>
  <c r="G9" i="1"/>
  <c r="H9" i="1" s="1"/>
  <c r="F9" i="1" l="1"/>
  <c r="E10" i="1"/>
  <c r="G10" i="1"/>
  <c r="H10" i="1" s="1"/>
  <c r="H11" i="1" s="1"/>
  <c r="F10" i="1" l="1"/>
  <c r="F11" i="1" s="1"/>
  <c r="H12" i="1" s="1"/>
</calcChain>
</file>

<file path=xl/sharedStrings.xml><?xml version="1.0" encoding="utf-8"?>
<sst xmlns="http://schemas.openxmlformats.org/spreadsheetml/2006/main" count="15" uniqueCount="13">
  <si>
    <t>Выручка</t>
  </si>
  <si>
    <t>Страховые взносы</t>
  </si>
  <si>
    <t>1-й квартал</t>
  </si>
  <si>
    <t>2-й квартал</t>
  </si>
  <si>
    <t>3-й квартал</t>
  </si>
  <si>
    <t>4-й квартал</t>
  </si>
  <si>
    <t>Ставка</t>
  </si>
  <si>
    <t>Налог</t>
  </si>
  <si>
    <t>Расчет авансового платежа</t>
  </si>
  <si>
    <t>Налог в ЧР</t>
  </si>
  <si>
    <t>Итого за год</t>
  </si>
  <si>
    <t>Экономия</t>
  </si>
  <si>
    <t>Сравнительный расчет для ИП на УСН (доходы)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</si>
</sst>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9" fontId="0" fillId="2" borderId="5" xfId="0" applyNumberForma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2" xfId="0" applyFill="1" applyBorder="1" applyProtection="1">
      <protection hidden="1"/>
    </xf>
    <xf numFmtId="4" fontId="0" fillId="0" borderId="5" xfId="0" applyNumberFormat="1" applyBorder="1" applyProtection="1">
      <protection locked="0"/>
    </xf>
    <xf numFmtId="3" fontId="0" fillId="2" borderId="5" xfId="0" applyNumberFormat="1" applyFill="1" applyBorder="1" applyProtection="1">
      <protection hidden="1"/>
    </xf>
    <xf numFmtId="3" fontId="0" fillId="2" borderId="6" xfId="0" applyNumberForma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/>
    <xf numFmtId="0" fontId="0" fillId="3" borderId="0" xfId="0" applyFill="1" applyProtection="1">
      <protection locked="0" hidden="1"/>
    </xf>
    <xf numFmtId="0" fontId="0" fillId="2" borderId="8" xfId="0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11" xfId="0" applyFill="1" applyBorder="1" applyProtection="1">
      <protection hidden="1"/>
    </xf>
    <xf numFmtId="4" fontId="0" fillId="0" borderId="12" xfId="0" applyNumberFormat="1" applyBorder="1" applyProtection="1">
      <protection locked="0"/>
    </xf>
    <xf numFmtId="9" fontId="0" fillId="2" borderId="12" xfId="0" applyNumberFormat="1" applyFill="1" applyBorder="1" applyProtection="1">
      <protection hidden="1"/>
    </xf>
    <xf numFmtId="3" fontId="0" fillId="2" borderId="12" xfId="0" applyNumberFormat="1" applyFill="1" applyBorder="1" applyProtection="1">
      <protection hidden="1"/>
    </xf>
    <xf numFmtId="3" fontId="0" fillId="2" borderId="13" xfId="0" applyNumberFormat="1" applyFill="1" applyBorder="1" applyProtection="1">
      <protection hidden="1"/>
    </xf>
    <xf numFmtId="3" fontId="0" fillId="2" borderId="14" xfId="0" applyNumberFormat="1" applyFill="1" applyBorder="1" applyProtection="1">
      <protection hidden="1"/>
    </xf>
    <xf numFmtId="3" fontId="0" fillId="2" borderId="15" xfId="0" applyNumberFormat="1" applyFill="1" applyBorder="1" applyProtection="1">
      <protection hidden="1"/>
    </xf>
    <xf numFmtId="0" fontId="2" fillId="4" borderId="17" xfId="0" applyFont="1" applyFill="1" applyBorder="1" applyProtection="1">
      <protection hidden="1"/>
    </xf>
    <xf numFmtId="3" fontId="2" fillId="4" borderId="18" xfId="0" applyNumberFormat="1" applyFont="1" applyFill="1" applyBorder="1" applyProtection="1">
      <protection hidden="1"/>
    </xf>
    <xf numFmtId="0" fontId="2" fillId="4" borderId="19" xfId="0" applyFont="1" applyFill="1" applyBorder="1" applyProtection="1">
      <protection hidden="1"/>
    </xf>
    <xf numFmtId="3" fontId="2" fillId="4" borderId="20" xfId="0" applyNumberFormat="1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5" borderId="21" xfId="0" applyFont="1" applyFill="1" applyBorder="1" applyProtection="1">
      <protection hidden="1"/>
    </xf>
    <xf numFmtId="164" fontId="5" fillId="5" borderId="16" xfId="0" applyNumberFormat="1" applyFont="1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B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1</xdr:row>
          <xdr:rowOff>9525</xdr:rowOff>
        </xdr:from>
        <xdr:to>
          <xdr:col>6</xdr:col>
          <xdr:colOff>0</xdr:colOff>
          <xdr:row>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БЕЗ СОТРУДНИКОВ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495300</xdr:colOff>
      <xdr:row>0</xdr:row>
      <xdr:rowOff>285750</xdr:rowOff>
    </xdr:from>
    <xdr:to>
      <xdr:col>7</xdr:col>
      <xdr:colOff>263284</xdr:colOff>
      <xdr:row>0</xdr:row>
      <xdr:rowOff>1346456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285750"/>
          <a:ext cx="6483109" cy="1060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6DF4-6B3B-4E01-AA7B-F88023E0E141}">
  <sheetPr>
    <pageSetUpPr fitToPage="1"/>
  </sheetPr>
  <dimension ref="A1:H18"/>
  <sheetViews>
    <sheetView tabSelected="1" zoomScaleNormal="100" workbookViewId="0">
      <selection activeCell="C10" sqref="C10"/>
    </sheetView>
  </sheetViews>
  <sheetFormatPr defaultRowHeight="15" x14ac:dyDescent="0.25"/>
  <cols>
    <col min="1" max="1" width="11.5703125" customWidth="1"/>
    <col min="2" max="3" width="17.7109375" customWidth="1"/>
    <col min="4" max="4" width="7.85546875" customWidth="1"/>
    <col min="5" max="5" width="15.7109375" customWidth="1"/>
    <col min="6" max="6" width="26" customWidth="1"/>
    <col min="7" max="7" width="15.7109375" customWidth="1"/>
    <col min="8" max="8" width="25.85546875" customWidth="1"/>
  </cols>
  <sheetData>
    <row r="1" spans="1:8" ht="180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2.5" customHeight="1" x14ac:dyDescent="0.25">
      <c r="A2" s="30" t="s">
        <v>12</v>
      </c>
      <c r="B2" s="30"/>
      <c r="C2" s="30"/>
      <c r="D2" s="30"/>
      <c r="E2" s="30"/>
      <c r="F2" s="29"/>
    </row>
    <row r="3" spans="1:8" ht="0.75" customHeight="1" x14ac:dyDescent="0.25">
      <c r="A3" s="10"/>
      <c r="B3" s="12" t="b">
        <v>1</v>
      </c>
      <c r="C3" s="10"/>
      <c r="D3" s="10"/>
      <c r="E3" s="10"/>
      <c r="F3" s="10"/>
      <c r="G3" s="11"/>
      <c r="H3" s="11"/>
    </row>
    <row r="4" spans="1:8" ht="17.25" hidden="1" customHeight="1" x14ac:dyDescent="0.25">
      <c r="A4" s="10"/>
      <c r="B4" s="10"/>
      <c r="C4" s="10"/>
      <c r="D4" s="10"/>
      <c r="E4" s="10"/>
      <c r="F4" s="10"/>
      <c r="G4" s="11"/>
      <c r="H4" s="11"/>
    </row>
    <row r="5" spans="1:8" x14ac:dyDescent="0.25">
      <c r="A5" s="10"/>
      <c r="B5" s="10"/>
      <c r="C5" s="10"/>
      <c r="D5" s="10"/>
      <c r="E5" s="10"/>
      <c r="F5" s="10"/>
      <c r="G5" s="11"/>
      <c r="H5" s="11"/>
    </row>
    <row r="6" spans="1:8" x14ac:dyDescent="0.25">
      <c r="A6" s="10"/>
      <c r="B6" s="1" t="s">
        <v>0</v>
      </c>
      <c r="C6" s="6" t="s">
        <v>1</v>
      </c>
      <c r="D6" s="6" t="s">
        <v>6</v>
      </c>
      <c r="E6" s="2" t="s">
        <v>7</v>
      </c>
      <c r="F6" s="13" t="s">
        <v>8</v>
      </c>
      <c r="G6" s="17" t="s">
        <v>9</v>
      </c>
      <c r="H6" s="5" t="s">
        <v>8</v>
      </c>
    </row>
    <row r="7" spans="1:8" x14ac:dyDescent="0.25">
      <c r="A7" s="1" t="s">
        <v>2</v>
      </c>
      <c r="B7" s="7">
        <v>50000000</v>
      </c>
      <c r="C7" s="7">
        <v>150000</v>
      </c>
      <c r="D7" s="4">
        <f>IF(B7&lt;164400000,0.06,0.08)</f>
        <v>0.06</v>
      </c>
      <c r="E7" s="8">
        <f>B7*D7</f>
        <v>3000000</v>
      </c>
      <c r="F7" s="15">
        <f>IF(B3,IF(C7&lt;(E7),(E7-C7),0 ),IF(C7&lt;((E7)/2),(E7-C7),ROUND((E7)/2,0) ))</f>
        <v>2850000</v>
      </c>
      <c r="G7" s="14">
        <f>B7*0.01</f>
        <v>500000</v>
      </c>
      <c r="H7" s="9">
        <f>IF(B3,IF(C7&lt;(G7),(G7-C7),0 ),IF(C7&lt;((G7)/2),(G7-C7),ROUND((G7)/2,0) ))</f>
        <v>350000</v>
      </c>
    </row>
    <row r="8" spans="1:8" x14ac:dyDescent="0.25">
      <c r="A8" s="3" t="s">
        <v>3</v>
      </c>
      <c r="B8" s="7">
        <v>40000000</v>
      </c>
      <c r="C8" s="7">
        <v>25000</v>
      </c>
      <c r="D8" s="4">
        <f>IF(SUM(B7:B8)&lt;164400000,0.06,0.08)</f>
        <v>0.06</v>
      </c>
      <c r="E8" s="8">
        <f>E7+(B8*D8)</f>
        <v>5400000</v>
      </c>
      <c r="F8" s="15">
        <f>IF(B3,IF(SUM(C7:C8)&lt;(E8),(E8-SUM(C7:C8))-F7,0-F7 ),IF(SUM(C7:C8)&lt;((E8)/2),(E8-SUM(C7:C8))-F7,(ROUND((E8)/2,0))-F7 ))</f>
        <v>2375000</v>
      </c>
      <c r="G8" s="14">
        <f>G7+(B8*0.01)</f>
        <v>900000</v>
      </c>
      <c r="H8" s="9">
        <f>IF(B3,IF(SUM(C7:C8)&lt;(G8),(G8-SUM(C7:C8))-H7,0-H7 ),IF(SUM(C7:C8)&lt;((G8)/2),(G8-SUM(C7:C8))-H7,ROUND((G8)/2,0)-H7 ))</f>
        <v>375000</v>
      </c>
    </row>
    <row r="9" spans="1:8" x14ac:dyDescent="0.25">
      <c r="A9" s="3" t="s">
        <v>4</v>
      </c>
      <c r="B9" s="7">
        <v>50000000</v>
      </c>
      <c r="C9" s="7">
        <v>0</v>
      </c>
      <c r="D9" s="4">
        <f>IF(SUM(B7:B9)&lt;164400000,0.06,0.08)</f>
        <v>0.06</v>
      </c>
      <c r="E9" s="8">
        <f t="shared" ref="E9:E10" si="0">E8+(B9*D9)</f>
        <v>8400000</v>
      </c>
      <c r="F9" s="15">
        <f>IF(B3,IF(SUM(C7:C9)&lt;(E9),(E9-SUM(C7:C9))-SUM(F7:F8),0-SUM(F7:F8) ),IF(SUM(C7:C9)&lt;((E9)/2),(E9-SUM(C7:C9))-SUM(F7:F8),(ROUND((E9)/2,0))-SUM(F7:F8) ))</f>
        <v>3000000</v>
      </c>
      <c r="G9" s="14">
        <f>G8+(B9*0.01)</f>
        <v>1400000</v>
      </c>
      <c r="H9" s="9">
        <f>IF(B3,IF(SUM(C7:C9)&lt;(G9),(G9-SUM(C7:C9))-SUM(H7:H8),0-SUM(H7:H8) ),IF(SUM(C7:C9)&lt;((G9)/2),(G9-SUM(C7:C9))-SUM(H7:H8),ROUND((G9)/2,0)-SUM(H7:H8) ))</f>
        <v>500000</v>
      </c>
    </row>
    <row r="10" spans="1:8" ht="15.75" thickBot="1" x14ac:dyDescent="0.3">
      <c r="A10" s="18" t="s">
        <v>5</v>
      </c>
      <c r="B10" s="19">
        <v>45000000</v>
      </c>
      <c r="C10" s="19">
        <v>0</v>
      </c>
      <c r="D10" s="20">
        <f>IF(SUM(B7:B10)&lt;164400000,0.06,0.08)</f>
        <v>0.08</v>
      </c>
      <c r="E10" s="21">
        <f t="shared" si="0"/>
        <v>12000000</v>
      </c>
      <c r="F10" s="22">
        <f>IF(B3,IF(SUM(C7:C10)&lt;(E10),(E10-SUM(C7:C10))-SUM(F7:F9),0 -SUM(F7:F9)),IF(SUM(C7:C10)&lt;((E10)/2),(E10-SUM(C7:C10))-SUM(F7:F9),(ROUND((E10)/2,0))-SUM(F7:F9) ))</f>
        <v>3600000</v>
      </c>
      <c r="G10" s="23">
        <f>G9+(B10*0.01)</f>
        <v>1850000</v>
      </c>
      <c r="H10" s="24">
        <f>IF(B3,IF(SUM(C7:C10)&lt;(G10),(G10-SUM(C7:C10))-SUM(H7:H9),0 -SUM(H7:H9)),IF(SUM(C7:C10)&lt;((G10)/2),(G10-SUM(C7:C10))-SUM(H7:H9),ROUND((G10)/2,0)-SUM(H7:H9) ))</f>
        <v>450000</v>
      </c>
    </row>
    <row r="11" spans="1:8" ht="20.25" customHeight="1" thickBot="1" x14ac:dyDescent="0.35">
      <c r="A11" s="16"/>
      <c r="B11" s="16"/>
      <c r="C11" s="16"/>
      <c r="D11" s="16"/>
      <c r="E11" s="25" t="s">
        <v>10</v>
      </c>
      <c r="F11" s="26">
        <f>SUM(F7:F10)</f>
        <v>11825000</v>
      </c>
      <c r="G11" s="27" t="s">
        <v>10</v>
      </c>
      <c r="H11" s="28">
        <f>SUM(H7:H10)</f>
        <v>1675000</v>
      </c>
    </row>
    <row r="12" spans="1:8" ht="30" customHeight="1" x14ac:dyDescent="0.35">
      <c r="A12" s="16"/>
      <c r="B12" s="16"/>
      <c r="C12" s="16"/>
      <c r="D12" s="16"/>
      <c r="G12" s="32" t="s">
        <v>11</v>
      </c>
      <c r="H12" s="33">
        <f>F11-H11</f>
        <v>10150000</v>
      </c>
    </row>
    <row r="13" spans="1:8" x14ac:dyDescent="0.25">
      <c r="A13" s="16"/>
      <c r="B13" s="16"/>
      <c r="C13" s="16"/>
      <c r="D13" s="16"/>
    </row>
    <row r="14" spans="1:8" x14ac:dyDescent="0.25">
      <c r="A14" s="16"/>
      <c r="B14" s="16"/>
      <c r="C14" s="16"/>
      <c r="D14" s="16"/>
    </row>
    <row r="15" spans="1:8" x14ac:dyDescent="0.25">
      <c r="A15" s="16"/>
      <c r="B15" s="16"/>
      <c r="C15" s="16"/>
      <c r="D15" s="16"/>
    </row>
    <row r="16" spans="1:8" x14ac:dyDescent="0.25">
      <c r="A16" s="16"/>
      <c r="B16" s="16"/>
      <c r="C16" s="16"/>
      <c r="D16" s="16"/>
    </row>
    <row r="17" spans="1:4" x14ac:dyDescent="0.25">
      <c r="A17" s="16"/>
      <c r="B17" s="16"/>
      <c r="C17" s="16"/>
      <c r="D17" s="16"/>
    </row>
    <row r="18" spans="1:4" x14ac:dyDescent="0.25">
      <c r="A18" s="16"/>
      <c r="B18" s="16"/>
      <c r="C18" s="16"/>
      <c r="D18" s="16"/>
    </row>
  </sheetData>
  <sheetProtection algorithmName="SHA-512" hashValue="teoLBSFAm5pBK9cFeO7JlnJdsQRQ31XhwWGTXI/ZCxeQnd+Sy1Jpz3U44oxu8yIjmzLLGesnc8IhCn7u+aWgOw==" saltValue="3yGg9eCDj+o/BVG+lTO4DA==" spinCount="100000" sheet="1" objects="1" scenarios="1" selectLockedCells="1"/>
  <mergeCells count="2">
    <mergeCell ref="A2:E2"/>
    <mergeCell ref="A1:H1"/>
  </mergeCells>
  <phoneticPr fontId="1" type="noConversion"/>
  <pageMargins left="0.7" right="0.7" top="0.75" bottom="0.75" header="0.3" footer="0.3"/>
  <pageSetup paperSize="9" scale="94" fitToHeight="0" orientation="landscape" r:id="rId1"/>
  <ignoredErrors>
    <ignoredError sqref="D8:D9 F8:F9 H8:H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>
                  <from>
                    <xdr:col>5</xdr:col>
                    <xdr:colOff>9525</xdr:colOff>
                    <xdr:row>1</xdr:row>
                    <xdr:rowOff>9525</xdr:rowOff>
                  </from>
                  <to>
                    <xdr:col>6</xdr:col>
                    <xdr:colOff>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2022-10-05T12:56:19Z</cp:lastPrinted>
  <dcterms:created xsi:type="dcterms:W3CDTF">2022-09-14T09:21:14Z</dcterms:created>
  <dcterms:modified xsi:type="dcterms:W3CDTF">2022-10-05T12:57:20Z</dcterms:modified>
</cp:coreProperties>
</file>